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mployees\Staff reimbursement\"/>
    </mc:Choice>
  </mc:AlternateContent>
  <xr:revisionPtr revIDLastSave="0" documentId="13_ncr:1_{F351D0C1-79DB-4596-8E18-0406BBCC1D46}" xr6:coauthVersionLast="36" xr6:coauthVersionMax="47" xr10:uidLastSave="{00000000-0000-0000-0000-000000000000}"/>
  <bookViews>
    <workbookView xWindow="0" yWindow="0" windowWidth="28800" windowHeight="13905" xr2:uid="{00000000-000D-0000-FFFF-FFFF00000000}"/>
  </bookViews>
  <sheets>
    <sheet name="TRAVEL-EXPENSE" sheetId="1" r:id="rId1"/>
    <sheet name="Data Sheet" sheetId="2" r:id="rId2"/>
  </sheets>
  <calcPr calcId="191029"/>
</workbook>
</file>

<file path=xl/calcChain.xml><?xml version="1.0" encoding="utf-8"?>
<calcChain xmlns="http://schemas.openxmlformats.org/spreadsheetml/2006/main">
  <c r="A39" i="2" l="1"/>
  <c r="B35" i="2"/>
  <c r="A35" i="2"/>
  <c r="B34" i="2"/>
  <c r="A34" i="2"/>
  <c r="B33" i="2"/>
  <c r="A33" i="2"/>
  <c r="A36" i="2"/>
  <c r="A37" i="2"/>
  <c r="A38" i="2"/>
  <c r="B36" i="2"/>
  <c r="B37" i="2"/>
  <c r="B38" i="2"/>
  <c r="B29" i="2"/>
  <c r="A29" i="2"/>
  <c r="A10" i="2" l="1"/>
  <c r="B10" i="2"/>
  <c r="B32" i="2" l="1"/>
  <c r="A32" i="2"/>
  <c r="G40" i="2" l="1"/>
  <c r="B21" i="2" l="1"/>
  <c r="A21" i="2"/>
  <c r="A7" i="2" l="1"/>
  <c r="B7" i="2"/>
  <c r="B18" i="2" l="1"/>
  <c r="A18" i="2"/>
  <c r="A27" i="2" l="1"/>
  <c r="B27" i="2"/>
  <c r="B19" i="2" l="1"/>
  <c r="A19" i="2"/>
  <c r="B30" i="2" l="1"/>
  <c r="A30" i="2"/>
  <c r="B28" i="2" l="1"/>
  <c r="A28" i="2"/>
  <c r="B6" i="2"/>
  <c r="A6" i="2"/>
  <c r="B2" i="2" l="1"/>
  <c r="B3" i="2"/>
  <c r="B4" i="2"/>
  <c r="B5" i="2"/>
  <c r="B8" i="2"/>
  <c r="B9" i="2"/>
  <c r="B11" i="2"/>
  <c r="B12" i="2"/>
  <c r="B13" i="2"/>
  <c r="B15" i="2"/>
  <c r="B14" i="2"/>
  <c r="B16" i="2"/>
  <c r="B17" i="2"/>
  <c r="B20" i="2"/>
  <c r="B22" i="2"/>
  <c r="B23" i="2"/>
  <c r="B24" i="2"/>
  <c r="B25" i="2"/>
  <c r="B26" i="2"/>
  <c r="B31" i="2"/>
  <c r="A2" i="2"/>
  <c r="B1" i="1" l="1"/>
  <c r="A4" i="2"/>
  <c r="A8" i="2" l="1"/>
  <c r="A14" i="2" l="1"/>
  <c r="A48" i="1" l="1"/>
  <c r="A23" i="2" l="1"/>
  <c r="A24" i="2"/>
  <c r="A3" i="2" l="1"/>
  <c r="A5" i="2"/>
  <c r="A9" i="2"/>
  <c r="A11" i="2"/>
  <c r="A12" i="2"/>
  <c r="A13" i="2"/>
  <c r="A15" i="2"/>
  <c r="A16" i="2"/>
  <c r="A17" i="2"/>
  <c r="A20" i="2"/>
  <c r="A22" i="2"/>
  <c r="A25" i="2"/>
  <c r="A26" i="2"/>
  <c r="A31" i="2"/>
  <c r="C45" i="1" l="1"/>
  <c r="C44" i="1"/>
  <c r="C43" i="1"/>
  <c r="E29" i="1"/>
  <c r="C27" i="1"/>
  <c r="E31" i="1" s="1"/>
  <c r="E33" i="1" l="1"/>
</calcChain>
</file>

<file path=xl/sharedStrings.xml><?xml version="1.0" encoding="utf-8"?>
<sst xmlns="http://schemas.openxmlformats.org/spreadsheetml/2006/main" count="179" uniqueCount="161">
  <si>
    <t>Town of Reading, Massachusetts</t>
  </si>
  <si>
    <t>Date</t>
  </si>
  <si>
    <t>Total Mileage</t>
  </si>
  <si>
    <t>Total Other Expenses (Invoices Attached)</t>
  </si>
  <si>
    <t>Cents per mile</t>
  </si>
  <si>
    <t>Charge Account #:</t>
  </si>
  <si>
    <t>I hereby certify under the pains and penalties of perjury that, to the best of my knowledge,</t>
  </si>
  <si>
    <t>the above information is accurate and connected to Town business.</t>
  </si>
  <si>
    <t>Signature of supervisor</t>
  </si>
  <si>
    <t>NAME:</t>
  </si>
  <si>
    <t xml:space="preserve">INV# </t>
  </si>
  <si>
    <t>346585</t>
  </si>
  <si>
    <t>341785</t>
  </si>
  <si>
    <t>308232</t>
  </si>
  <si>
    <t>342516</t>
  </si>
  <si>
    <t>344600</t>
  </si>
  <si>
    <t>312833</t>
  </si>
  <si>
    <t>344419</t>
  </si>
  <si>
    <t>318758</t>
  </si>
  <si>
    <t>342990</t>
  </si>
  <si>
    <t>345985</t>
  </si>
  <si>
    <t>BAILEY</t>
  </si>
  <si>
    <t>REBECCA</t>
  </si>
  <si>
    <t>ENG</t>
  </si>
  <si>
    <t>LISA</t>
  </si>
  <si>
    <t>FILLEUL</t>
  </si>
  <si>
    <t>MICHELLE</t>
  </si>
  <si>
    <t>ANDREA</t>
  </si>
  <si>
    <t>HETHERINGTON</t>
  </si>
  <si>
    <t>LOUISE</t>
  </si>
  <si>
    <t>HOGAN</t>
  </si>
  <si>
    <t>LANNON</t>
  </si>
  <si>
    <t>AMY</t>
  </si>
  <si>
    <t>MACOMBER</t>
  </si>
  <si>
    <t>CAROL</t>
  </si>
  <si>
    <t>JUDY</t>
  </si>
  <si>
    <t>PENNEY</t>
  </si>
  <si>
    <t>JAMIE</t>
  </si>
  <si>
    <t>ASHLEY</t>
  </si>
  <si>
    <t>WHITE</t>
  </si>
  <si>
    <t>MEGAN</t>
  </si>
  <si>
    <t>ZANNINO</t>
  </si>
  <si>
    <t>Last</t>
  </si>
  <si>
    <t>Vendor ID</t>
  </si>
  <si>
    <t>First</t>
  </si>
  <si>
    <t>AXELSON</t>
  </si>
  <si>
    <t>SUZY</t>
  </si>
  <si>
    <t>SUSAN</t>
  </si>
  <si>
    <t>COLFORD</t>
  </si>
  <si>
    <t>DAWN</t>
  </si>
  <si>
    <t>GOULD-HEITHAUS</t>
  </si>
  <si>
    <t>VALERIE</t>
  </si>
  <si>
    <t>ZICKO</t>
  </si>
  <si>
    <t>DESIREE</t>
  </si>
  <si>
    <t>BEAUREGARD</t>
  </si>
  <si>
    <t>TERRAZANO</t>
  </si>
  <si>
    <t>CATE</t>
  </si>
  <si>
    <t>Full Name</t>
  </si>
  <si>
    <t>Employee Signature</t>
  </si>
  <si>
    <t>MAIL TO ADDRESS ON FILE</t>
  </si>
  <si>
    <t>o</t>
  </si>
  <si>
    <t>Point to Point
Travel Description</t>
  </si>
  <si>
    <t>Total
Mileage</t>
  </si>
  <si>
    <t>REIMBURSEMENT</t>
  </si>
  <si>
    <t>Purpose of Travel or Expenses: Library Business</t>
  </si>
  <si>
    <t>AMOUNT</t>
  </si>
  <si>
    <t>Total Reimbursement</t>
  </si>
  <si>
    <t>OLIVIA</t>
  </si>
  <si>
    <t>MCELWAIN</t>
  </si>
  <si>
    <t>GEOFFRION-SCANNELL</t>
  </si>
  <si>
    <t>MEGHAN</t>
  </si>
  <si>
    <t>MCCABE</t>
  </si>
  <si>
    <t>LINDSAY</t>
  </si>
  <si>
    <t>MANCUSO</t>
  </si>
  <si>
    <t>K</t>
  </si>
  <si>
    <t>CLICK ON YELLOW ARROW TO FIND YOUR NAME</t>
  </si>
  <si>
    <t>JOCELYN</t>
  </si>
  <si>
    <t xml:space="preserve">GOULD </t>
  </si>
  <si>
    <t>MEAGHAN</t>
  </si>
  <si>
    <t>CLEMENTE</t>
  </si>
  <si>
    <t>Total</t>
  </si>
  <si>
    <t>301842</t>
  </si>
  <si>
    <t>EILEEN</t>
  </si>
  <si>
    <t>BARRETT</t>
  </si>
  <si>
    <t xml:space="preserve">Address Line 1 </t>
  </si>
  <si>
    <t>Address Line 2</t>
  </si>
  <si>
    <t>Address Line 3</t>
  </si>
  <si>
    <t>300 Charles Street</t>
  </si>
  <si>
    <t>Reading, MA 01867</t>
  </si>
  <si>
    <t>17 Forest Glen Road</t>
  </si>
  <si>
    <t>North Reading, MA 01864</t>
  </si>
  <si>
    <t>90 Sunnyside Avenue</t>
  </si>
  <si>
    <t>One Merrimac Street</t>
  </si>
  <si>
    <t>Merrimac, MA 01860</t>
  </si>
  <si>
    <t>Danvers, MA 01923</t>
  </si>
  <si>
    <t>195 Main Street</t>
  </si>
  <si>
    <t>38 Adams Avenue</t>
  </si>
  <si>
    <t>North Andover, MA 01845</t>
  </si>
  <si>
    <t>3 Richardson Street, Apt F4</t>
  </si>
  <si>
    <t>Wakefield, MA 01880</t>
  </si>
  <si>
    <t>277 Farnum Street</t>
  </si>
  <si>
    <t>44 Burroughs Road</t>
  </si>
  <si>
    <t>Malden, MA 02148</t>
  </si>
  <si>
    <t>86 Pierce Street</t>
  </si>
  <si>
    <t>169 Wakefield Street</t>
  </si>
  <si>
    <t>99 Sanborn Lane</t>
  </si>
  <si>
    <t>58 Riverside Drive</t>
  </si>
  <si>
    <t>29 Highland Street</t>
  </si>
  <si>
    <t>129 Grove Street</t>
  </si>
  <si>
    <t>135 Elm Street</t>
  </si>
  <si>
    <t>8 Fairmount Avenue</t>
  </si>
  <si>
    <t>24 Burley Farm Road</t>
  </si>
  <si>
    <t>54 Fairview Avenue</t>
  </si>
  <si>
    <t>170 Forest Street</t>
  </si>
  <si>
    <t>FRANCESCA</t>
  </si>
  <si>
    <t>BESTER</t>
  </si>
  <si>
    <t>27 Berkeley Street</t>
  </si>
  <si>
    <t>LAURA</t>
  </si>
  <si>
    <t>RICHARDS</t>
  </si>
  <si>
    <t>50 Pinevale Avenue</t>
  </si>
  <si>
    <t xml:space="preserve">DINA </t>
  </si>
  <si>
    <t>SNOOK</t>
  </si>
  <si>
    <t>44 Arch Street</t>
  </si>
  <si>
    <t>ALISSA</t>
  </si>
  <si>
    <t>LANDAU</t>
  </si>
  <si>
    <t>2 Country Club Drive</t>
  </si>
  <si>
    <t>Lynnfield, MA 01940</t>
  </si>
  <si>
    <t>3 Evergreen Road</t>
  </si>
  <si>
    <t>ALBERT</t>
  </si>
  <si>
    <t>PLESS</t>
  </si>
  <si>
    <t>47 Vine Street</t>
  </si>
  <si>
    <t>Winchester, MA 01890</t>
  </si>
  <si>
    <t>SARA</t>
  </si>
  <si>
    <t>KELSO</t>
  </si>
  <si>
    <t>1 Robin Glen Road</t>
  </si>
  <si>
    <t>Stratham, NH 03885</t>
  </si>
  <si>
    <t>1003 Westford Street #25</t>
  </si>
  <si>
    <t>Lowell, MA 01851</t>
  </si>
  <si>
    <t>Itemized Expenses
 Description and Purpose</t>
  </si>
  <si>
    <t>Expenses ($)</t>
  </si>
  <si>
    <t>KERI</t>
  </si>
  <si>
    <t>BRADEEN</t>
  </si>
  <si>
    <t>9 Shawmut Terrace</t>
  </si>
  <si>
    <t>LUCY</t>
  </si>
  <si>
    <t>LEE</t>
  </si>
  <si>
    <t>37 Washington St Unit 308</t>
  </si>
  <si>
    <t>Melrose, MA 02176</t>
  </si>
  <si>
    <t>SAM</t>
  </si>
  <si>
    <t>TINCLER</t>
  </si>
  <si>
    <t>CRISTIANO</t>
  </si>
  <si>
    <t>53 Abbott Avenue</t>
  </si>
  <si>
    <t>Everett, MA 022149</t>
  </si>
  <si>
    <t>CHEYENNE</t>
  </si>
  <si>
    <t>SMITH</t>
  </si>
  <si>
    <t>54 Loomis Street</t>
  </si>
  <si>
    <t>Revere, MA 02151</t>
  </si>
  <si>
    <t xml:space="preserve">  | Vendor #</t>
  </si>
  <si>
    <t>19 Aramanth Ave</t>
  </si>
  <si>
    <t>Medford, MA 02115</t>
  </si>
  <si>
    <t>53 Dwight Street</t>
  </si>
  <si>
    <t>Haverhill, MA 01830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</si>
</sst>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yyyy\-mm\-dd;@"/>
    <numFmt numFmtId="166" formatCode="&quot;$&quot;#,##0.00"/>
    <numFmt numFmtId="167" formatCode="_(* #,##0.000_);_(* \(#,##0.000\);_(* &quot;-&quot;??_);_(@_)"/>
  </numFmts>
  <fonts count="11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0"/>
      <name val="Wingdings"/>
      <charset val="2"/>
    </font>
    <font>
      <b/>
      <sz val="10"/>
      <color theme="0"/>
      <name val="Arial Narrow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39" fontId="0" fillId="0" borderId="0"/>
    <xf numFmtId="0" fontId="1" fillId="0" borderId="0"/>
    <xf numFmtId="43" fontId="10" fillId="0" borderId="0" applyFont="0" applyFill="0" applyBorder="0" applyAlignment="0" applyProtection="0"/>
  </cellStyleXfs>
  <cellXfs count="44">
    <xf numFmtId="39" fontId="0" fillId="0" borderId="0" xfId="0"/>
    <xf numFmtId="0" fontId="1" fillId="0" borderId="0" xfId="1"/>
    <xf numFmtId="0" fontId="1" fillId="0" borderId="2" xfId="1" applyBorder="1"/>
    <xf numFmtId="0" fontId="2" fillId="0" borderId="0" xfId="1" applyFont="1"/>
    <xf numFmtId="164" fontId="1" fillId="0" borderId="3" xfId="1" applyNumberFormat="1" applyBorder="1"/>
    <xf numFmtId="0" fontId="1" fillId="0" borderId="0" xfId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2" fillId="0" borderId="4" xfId="1" applyFont="1" applyBorder="1" applyProtection="1">
      <protection locked="0"/>
    </xf>
    <xf numFmtId="0" fontId="1" fillId="0" borderId="5" xfId="1" applyBorder="1" applyProtection="1">
      <protection locked="0"/>
    </xf>
    <xf numFmtId="0" fontId="1" fillId="0" borderId="6" xfId="1" applyBorder="1" applyProtection="1">
      <protection locked="0"/>
    </xf>
    <xf numFmtId="164" fontId="1" fillId="0" borderId="2" xfId="1" applyNumberFormat="1" applyBorder="1" applyProtection="1">
      <protection locked="0"/>
    </xf>
    <xf numFmtId="0" fontId="1" fillId="0" borderId="8" xfId="1" applyBorder="1" applyProtection="1">
      <protection locked="0"/>
    </xf>
    <xf numFmtId="0" fontId="1" fillId="0" borderId="9" xfId="1" applyBorder="1" applyProtection="1">
      <protection locked="0"/>
    </xf>
    <xf numFmtId="0" fontId="4" fillId="0" borderId="0" xfId="1" applyFont="1" applyProtection="1">
      <protection locked="0"/>
    </xf>
    <xf numFmtId="0" fontId="3" fillId="0" borderId="0" xfId="1" applyFont="1" applyProtection="1">
      <protection locked="0"/>
    </xf>
    <xf numFmtId="165" fontId="1" fillId="0" borderId="0" xfId="1" applyNumberFormat="1" applyAlignment="1">
      <alignment horizontal="left"/>
    </xf>
    <xf numFmtId="39" fontId="6" fillId="0" borderId="0" xfId="0" applyFont="1"/>
    <xf numFmtId="0" fontId="0" fillId="0" borderId="0" xfId="0" applyNumberFormat="1" applyAlignment="1">
      <alignment horizontal="left" vertical="top"/>
    </xf>
    <xf numFmtId="0" fontId="6" fillId="0" borderId="0" xfId="0" applyNumberFormat="1" applyFont="1" applyAlignment="1">
      <alignment horizontal="left" vertical="top"/>
    </xf>
    <xf numFmtId="0" fontId="5" fillId="0" borderId="0" xfId="1" applyFont="1"/>
    <xf numFmtId="14" fontId="1" fillId="0" borderId="9" xfId="1" applyNumberFormat="1" applyBorder="1" applyAlignment="1" applyProtection="1">
      <alignment horizontal="center"/>
      <protection locked="0"/>
    </xf>
    <xf numFmtId="14" fontId="1" fillId="0" borderId="10" xfId="1" applyNumberFormat="1" applyBorder="1" applyAlignment="1" applyProtection="1">
      <alignment horizontal="center"/>
      <protection locked="0"/>
    </xf>
    <xf numFmtId="166" fontId="3" fillId="3" borderId="3" xfId="1" applyNumberFormat="1" applyFont="1" applyFill="1" applyBorder="1"/>
    <xf numFmtId="166" fontId="1" fillId="0" borderId="9" xfId="1" applyNumberFormat="1" applyBorder="1" applyProtection="1">
      <protection locked="0"/>
    </xf>
    <xf numFmtId="166" fontId="1" fillId="0" borderId="8" xfId="1" applyNumberFormat="1" applyBorder="1" applyProtection="1">
      <protection locked="0"/>
    </xf>
    <xf numFmtId="39" fontId="5" fillId="3" borderId="9" xfId="0" applyFont="1" applyFill="1" applyBorder="1"/>
    <xf numFmtId="0" fontId="7" fillId="0" borderId="0" xfId="1" applyFont="1" applyAlignment="1">
      <alignment horizontal="right"/>
    </xf>
    <xf numFmtId="0" fontId="8" fillId="5" borderId="1" xfId="1" applyFont="1" applyFill="1" applyBorder="1" applyAlignment="1" applyProtection="1">
      <alignment horizontal="center"/>
      <protection locked="0"/>
    </xf>
    <xf numFmtId="0" fontId="8" fillId="5" borderId="7" xfId="1" applyFont="1" applyFill="1" applyBorder="1" applyAlignment="1" applyProtection="1">
      <alignment horizontal="center"/>
      <protection locked="0"/>
    </xf>
    <xf numFmtId="0" fontId="8" fillId="5" borderId="0" xfId="1" applyFont="1" applyFill="1" applyAlignment="1" applyProtection="1">
      <alignment horizontal="center" wrapText="1"/>
      <protection locked="0"/>
    </xf>
    <xf numFmtId="166" fontId="1" fillId="0" borderId="0" xfId="1" applyNumberFormat="1"/>
    <xf numFmtId="166" fontId="1" fillId="4" borderId="0" xfId="1" applyNumberFormat="1" applyFill="1"/>
    <xf numFmtId="166" fontId="1" fillId="2" borderId="2" xfId="1" applyNumberFormat="1" applyFill="1" applyBorder="1"/>
    <xf numFmtId="2" fontId="2" fillId="0" borderId="9" xfId="1" applyNumberFormat="1" applyFont="1" applyBorder="1" applyAlignment="1">
      <alignment horizontal="center"/>
    </xf>
    <xf numFmtId="166" fontId="2" fillId="0" borderId="9" xfId="1" applyNumberFormat="1" applyFont="1" applyBorder="1"/>
    <xf numFmtId="166" fontId="1" fillId="0" borderId="9" xfId="1" applyNumberFormat="1" applyBorder="1"/>
    <xf numFmtId="39" fontId="9" fillId="0" borderId="0" xfId="0" applyFont="1"/>
    <xf numFmtId="0" fontId="5" fillId="0" borderId="9" xfId="1" applyFont="1" applyBorder="1"/>
    <xf numFmtId="0" fontId="6" fillId="0" borderId="0" xfId="0" applyNumberFormat="1" applyFont="1"/>
    <xf numFmtId="43" fontId="2" fillId="3" borderId="0" xfId="2" applyFont="1" applyFill="1"/>
    <xf numFmtId="0" fontId="1" fillId="0" borderId="9" xfId="1" applyBorder="1" applyAlignment="1" applyProtection="1">
      <alignment wrapText="1"/>
      <protection locked="0"/>
    </xf>
    <xf numFmtId="164" fontId="1" fillId="0" borderId="11" xfId="1" applyNumberFormat="1" applyBorder="1" applyProtection="1">
      <protection locked="0"/>
    </xf>
    <xf numFmtId="167" fontId="1" fillId="0" borderId="0" xfId="2" applyNumberFormat="1" applyFont="1" applyProtection="1"/>
    <xf numFmtId="0" fontId="3" fillId="2" borderId="0" xfId="1" applyFont="1" applyFill="1" applyAlignment="1">
      <alignment horizontal="left"/>
    </xf>
  </cellXfs>
  <cellStyles count="3">
    <cellStyle name="Comma" xfId="2" builtinId="3"/>
    <cellStyle name="Normal" xfId="0" builtinId="0"/>
    <cellStyle name="Normal_expense reimb form" xfId="1" xr:uid="{00000000-0005-0000-0000-000001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335287-2146-41A9-AC2C-043F830FD988}" name="Table1" displayName="Table1" ref="A1:G40" totalsRowCount="1">
  <autoFilter ref="A1:G39" xr:uid="{67F62243-003F-4378-8D70-9DDE80BC984D}"/>
  <sortState ref="A2:G39">
    <sortCondition ref="G1:G39"/>
  </sortState>
  <tableColumns count="7">
    <tableColumn id="4" xr3:uid="{477D970E-7D85-4D3F-A868-8676E3AC4917}" name="Full Name" totalsRowLabel="Total" dataDxfId="13" totalsRowDxfId="12">
      <calculatedColumnFormula>F2&amp;" "&amp;G2&amp;" | Vendor #"&amp;E2</calculatedColumnFormula>
    </tableColumn>
    <tableColumn id="5" xr3:uid="{E348226C-E323-4717-88BE-8FCE80790BFB}" name="Address Line 1 " dataDxfId="11" totalsRowDxfId="10">
      <calculatedColumnFormula>PROPER(F2&amp;" "&amp;G2&amp;" ")</calculatedColumnFormula>
    </tableColumn>
    <tableColumn id="6" xr3:uid="{C7CB4D8F-4311-4AB2-9DC4-5060A144E74B}" name="Address Line 2" dataDxfId="9" totalsRowDxfId="8"/>
    <tableColumn id="7" xr3:uid="{DD9CEE1C-0800-4C45-9EB5-8B689F0C1466}" name="Address Line 3" dataDxfId="7" totalsRowDxfId="6"/>
    <tableColumn id="1" xr3:uid="{DB999C9A-E4ED-4069-8E18-070CB8E0ABB5}" name="Vendor ID" dataDxfId="5" totalsRowDxfId="4"/>
    <tableColumn id="3" xr3:uid="{E1F2871B-CFC6-42DE-B75B-4A6851082088}" name="First" dataDxfId="3" totalsRowDxfId="2"/>
    <tableColumn id="2" xr3:uid="{0B0E7C8B-E94D-491A-AC16-01FB4AC2C0E1}" name="Last" totalsRowFunction="count" dataDxfId="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zoomScaleNormal="100" zoomScaleSheetLayoutView="70" workbookViewId="0">
      <selection activeCell="B2" sqref="B2:C2"/>
    </sheetView>
  </sheetViews>
  <sheetFormatPr defaultColWidth="8" defaultRowHeight="12.75" x14ac:dyDescent="0.2"/>
  <cols>
    <col min="1" max="1" width="11" style="1" customWidth="1"/>
    <col min="2" max="2" width="21.28515625" style="1" customWidth="1"/>
    <col min="3" max="3" width="22.5703125" style="1" customWidth="1"/>
    <col min="4" max="4" width="25.28515625" style="1" customWidth="1"/>
    <col min="5" max="5" width="12.28515625" style="1" bestFit="1" customWidth="1"/>
    <col min="6" max="16384" width="8" style="1"/>
  </cols>
  <sheetData>
    <row r="1" spans="1:7" ht="18" x14ac:dyDescent="0.25">
      <c r="A1" s="13" t="s">
        <v>10</v>
      </c>
      <c r="B1" s="15">
        <f ca="1">TODAY()</f>
        <v>46196</v>
      </c>
    </row>
    <row r="2" spans="1:7" ht="15.75" x14ac:dyDescent="0.25">
      <c r="A2" s="14" t="s">
        <v>9</v>
      </c>
      <c r="B2" s="43" t="s">
        <v>156</v>
      </c>
      <c r="C2" s="43"/>
      <c r="D2" s="36" t="s">
        <v>75</v>
      </c>
      <c r="E2" s="5"/>
    </row>
    <row r="3" spans="1:7" x14ac:dyDescent="0.2">
      <c r="A3" s="5"/>
      <c r="B3" s="5"/>
      <c r="C3" s="6" t="s">
        <v>0</v>
      </c>
      <c r="D3" s="5"/>
      <c r="E3" s="5"/>
    </row>
    <row r="4" spans="1:7" x14ac:dyDescent="0.2">
      <c r="A4" s="5"/>
      <c r="B4" s="5"/>
      <c r="C4" s="6" t="s">
        <v>63</v>
      </c>
      <c r="D4" s="5"/>
      <c r="E4" s="5"/>
    </row>
    <row r="5" spans="1:7" x14ac:dyDescent="0.2">
      <c r="A5" s="5"/>
      <c r="B5" s="5"/>
      <c r="C5" s="5"/>
      <c r="D5" s="5"/>
      <c r="E5" s="5"/>
      <c r="G5" s="3"/>
    </row>
    <row r="6" spans="1:7" x14ac:dyDescent="0.2">
      <c r="A6" s="7" t="s">
        <v>64</v>
      </c>
      <c r="B6" s="8"/>
      <c r="C6" s="8"/>
      <c r="D6" s="8"/>
      <c r="E6" s="9"/>
    </row>
    <row r="7" spans="1:7" ht="33" customHeight="1" x14ac:dyDescent="0.2">
      <c r="A7" s="27" t="s">
        <v>1</v>
      </c>
      <c r="B7" s="29" t="s">
        <v>61</v>
      </c>
      <c r="C7" s="29" t="s">
        <v>62</v>
      </c>
      <c r="D7" s="29" t="s">
        <v>138</v>
      </c>
      <c r="E7" s="28" t="s">
        <v>139</v>
      </c>
    </row>
    <row r="8" spans="1:7" x14ac:dyDescent="0.2">
      <c r="A8" s="20"/>
      <c r="B8" s="40"/>
      <c r="C8" s="41"/>
      <c r="D8" s="40"/>
      <c r="E8" s="23"/>
    </row>
    <row r="9" spans="1:7" x14ac:dyDescent="0.2">
      <c r="A9" s="20"/>
      <c r="B9" s="40"/>
      <c r="C9" s="10"/>
      <c r="D9" s="40"/>
      <c r="E9" s="23"/>
    </row>
    <row r="10" spans="1:7" ht="15" customHeight="1" x14ac:dyDescent="0.2">
      <c r="A10" s="20"/>
      <c r="B10" s="12"/>
      <c r="C10" s="41"/>
      <c r="D10" s="12"/>
      <c r="E10" s="24"/>
    </row>
    <row r="11" spans="1:7" ht="15" customHeight="1" x14ac:dyDescent="0.2">
      <c r="A11" s="20"/>
      <c r="B11" s="40"/>
      <c r="C11" s="40"/>
      <c r="D11" s="12"/>
      <c r="E11" s="24"/>
    </row>
    <row r="12" spans="1:7" ht="15" customHeight="1" x14ac:dyDescent="0.2">
      <c r="A12" s="21"/>
      <c r="B12" s="12"/>
      <c r="C12" s="41"/>
      <c r="D12" s="12"/>
      <c r="E12" s="24"/>
    </row>
    <row r="13" spans="1:7" ht="15" customHeight="1" x14ac:dyDescent="0.2">
      <c r="A13" s="21"/>
      <c r="B13" s="11"/>
      <c r="C13" s="10"/>
      <c r="D13" s="11"/>
      <c r="E13" s="24"/>
    </row>
    <row r="14" spans="1:7" ht="15" customHeight="1" x14ac:dyDescent="0.2">
      <c r="A14" s="21"/>
      <c r="B14" s="11"/>
      <c r="C14" s="10"/>
      <c r="D14" s="11"/>
      <c r="E14" s="24"/>
    </row>
    <row r="15" spans="1:7" ht="15" customHeight="1" x14ac:dyDescent="0.2">
      <c r="A15" s="21"/>
      <c r="B15" s="11"/>
      <c r="C15" s="10"/>
      <c r="D15" s="11"/>
      <c r="E15" s="24"/>
    </row>
    <row r="16" spans="1:7" ht="15" customHeight="1" x14ac:dyDescent="0.2">
      <c r="A16" s="21"/>
      <c r="B16" s="11"/>
      <c r="C16" s="10"/>
      <c r="D16" s="11"/>
      <c r="E16" s="24"/>
    </row>
    <row r="17" spans="1:5" ht="15" customHeight="1" x14ac:dyDescent="0.2">
      <c r="A17" s="21"/>
      <c r="B17" s="11"/>
      <c r="C17" s="10"/>
      <c r="D17" s="11"/>
      <c r="E17" s="24"/>
    </row>
    <row r="18" spans="1:5" ht="15" customHeight="1" x14ac:dyDescent="0.2">
      <c r="A18" s="21"/>
      <c r="B18" s="11"/>
      <c r="C18" s="10"/>
      <c r="D18" s="11"/>
      <c r="E18" s="24"/>
    </row>
    <row r="19" spans="1:5" ht="15" customHeight="1" x14ac:dyDescent="0.2">
      <c r="A19" s="21"/>
      <c r="B19" s="11"/>
      <c r="C19" s="10"/>
      <c r="D19" s="11"/>
      <c r="E19" s="24"/>
    </row>
    <row r="20" spans="1:5" ht="15" customHeight="1" x14ac:dyDescent="0.2">
      <c r="A20" s="21"/>
      <c r="B20" s="11"/>
      <c r="C20" s="10"/>
      <c r="D20" s="11"/>
      <c r="E20" s="24"/>
    </row>
    <row r="21" spans="1:5" ht="15" customHeight="1" x14ac:dyDescent="0.2">
      <c r="A21" s="21"/>
      <c r="B21" s="11"/>
      <c r="C21" s="10"/>
      <c r="D21" s="11"/>
      <c r="E21" s="24"/>
    </row>
    <row r="22" spans="1:5" ht="15" customHeight="1" x14ac:dyDescent="0.2">
      <c r="A22" s="21"/>
      <c r="B22" s="11"/>
      <c r="C22" s="10"/>
      <c r="D22" s="11"/>
      <c r="E22" s="24"/>
    </row>
    <row r="23" spans="1:5" ht="15" customHeight="1" x14ac:dyDescent="0.2">
      <c r="A23" s="21"/>
      <c r="B23" s="11"/>
      <c r="C23" s="10"/>
      <c r="D23" s="11"/>
      <c r="E23" s="24"/>
    </row>
    <row r="24" spans="1:5" ht="15" customHeight="1" x14ac:dyDescent="0.2">
      <c r="A24" s="21"/>
      <c r="B24" s="11"/>
      <c r="C24" s="10"/>
      <c r="D24" s="11"/>
      <c r="E24" s="24"/>
    </row>
    <row r="25" spans="1:5" ht="15" customHeight="1" x14ac:dyDescent="0.2">
      <c r="A25" s="21"/>
      <c r="B25" s="11"/>
      <c r="C25" s="10"/>
      <c r="D25" s="11"/>
      <c r="E25" s="24"/>
    </row>
    <row r="26" spans="1:5" ht="15" customHeight="1" x14ac:dyDescent="0.2">
      <c r="A26" s="21"/>
      <c r="B26" s="11"/>
      <c r="C26" s="10"/>
      <c r="D26" s="11"/>
      <c r="E26" s="24"/>
    </row>
    <row r="27" spans="1:5" ht="18.600000000000001" customHeight="1" thickBot="1" x14ac:dyDescent="0.25">
      <c r="B27" s="1" t="s">
        <v>2</v>
      </c>
      <c r="C27" s="4">
        <f>SUM(C8:C26)</f>
        <v>0</v>
      </c>
      <c r="E27" s="30"/>
    </row>
    <row r="28" spans="1:5" ht="13.5" thickTop="1" x14ac:dyDescent="0.2">
      <c r="E28" s="30"/>
    </row>
    <row r="29" spans="1:5" x14ac:dyDescent="0.2">
      <c r="C29" s="1" t="s">
        <v>3</v>
      </c>
      <c r="E29" s="31">
        <f>SUM(E8:E26)</f>
        <v>0</v>
      </c>
    </row>
    <row r="30" spans="1:5" x14ac:dyDescent="0.2">
      <c r="E30" s="30"/>
    </row>
    <row r="31" spans="1:5" x14ac:dyDescent="0.2">
      <c r="A31" s="3" t="s">
        <v>65</v>
      </c>
      <c r="B31" s="3" t="s">
        <v>5</v>
      </c>
      <c r="C31" s="42">
        <v>0.72499999999999998</v>
      </c>
      <c r="D31" s="1" t="s">
        <v>4</v>
      </c>
      <c r="E31" s="32">
        <f>+C27*C31</f>
        <v>0</v>
      </c>
    </row>
    <row r="32" spans="1:5" x14ac:dyDescent="0.2">
      <c r="A32" s="34"/>
      <c r="B32" s="33"/>
      <c r="E32" s="30"/>
    </row>
    <row r="33" spans="1:5" ht="16.5" thickBot="1" x14ac:dyDescent="0.3">
      <c r="A33" s="34"/>
      <c r="B33" s="33"/>
      <c r="C33" s="1" t="s">
        <v>66</v>
      </c>
      <c r="E33" s="22">
        <f>SUM(E29:E31)</f>
        <v>0</v>
      </c>
    </row>
    <row r="34" spans="1:5" ht="13.5" thickTop="1" x14ac:dyDescent="0.2">
      <c r="A34" s="35"/>
      <c r="B34" s="33"/>
    </row>
    <row r="36" spans="1:5" x14ac:dyDescent="0.2">
      <c r="B36" s="1" t="s">
        <v>6</v>
      </c>
    </row>
    <row r="37" spans="1:5" x14ac:dyDescent="0.2">
      <c r="B37" s="1" t="s">
        <v>7</v>
      </c>
    </row>
    <row r="40" spans="1:5" x14ac:dyDescent="0.2">
      <c r="B40" s="2"/>
      <c r="D40" s="2"/>
    </row>
    <row r="41" spans="1:5" x14ac:dyDescent="0.2">
      <c r="B41" s="19" t="s">
        <v>58</v>
      </c>
      <c r="D41" s="1" t="s">
        <v>8</v>
      </c>
    </row>
    <row r="43" spans="1:5" x14ac:dyDescent="0.2">
      <c r="C43" s="39" t="str">
        <f>INDEX('Data Sheet'!B$1:B$43, MATCH('TRAVEL-EXPENSE'!B$2, 'Data Sheet'!A$1:A$43, 0))</f>
        <v xml:space="preserve">  </v>
      </c>
    </row>
    <row r="44" spans="1:5" x14ac:dyDescent="0.2">
      <c r="A44" s="26"/>
      <c r="B44" s="37"/>
      <c r="C44" s="39">
        <f>INDEX('Data Sheet'!C$1:C$43, MATCH('TRAVEL-EXPENSE'!B$2, 'Data Sheet'!A$1:A$43, 0))</f>
        <v>0</v>
      </c>
    </row>
    <row r="45" spans="1:5" x14ac:dyDescent="0.2">
      <c r="A45" s="26" t="s">
        <v>60</v>
      </c>
      <c r="B45" s="25" t="s">
        <v>59</v>
      </c>
      <c r="C45" s="39">
        <f>INDEX('Data Sheet'!D$1:D$43, MATCH('TRAVEL-EXPENSE'!B$2, 'Data Sheet'!A$1:A$43, 0))</f>
        <v>0</v>
      </c>
    </row>
    <row r="48" spans="1:5" x14ac:dyDescent="0.2">
      <c r="A48" s="1" t="e">
        <f ca="1">CELL("filename")</f>
        <v>#N/A</v>
      </c>
    </row>
  </sheetData>
  <mergeCells count="1">
    <mergeCell ref="B2:C2"/>
  </mergeCells>
  <phoneticPr fontId="1" type="noConversion"/>
  <printOptions horizontalCentered="1"/>
  <pageMargins left="0.5" right="0.5" top="0.5" bottom="0.5" header="0.5" footer="0.5"/>
  <pageSetup scale="97" orientation="portrait" r:id="rId1"/>
  <headerFooter alignWithMargins="0">
    <oddFooter>&amp;R&amp;D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906A01A-52C4-410C-B135-DE6882E2F065}">
          <x14:formula1>
            <xm:f>'Data Sheet'!$A$2:$A$39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C4744-9F48-459A-95FE-9FF649645006}">
  <sheetPr>
    <pageSetUpPr fitToPage="1"/>
  </sheetPr>
  <dimension ref="A1:G40"/>
  <sheetViews>
    <sheetView workbookViewId="0">
      <selection activeCell="A24" sqref="A24:XFD24"/>
    </sheetView>
  </sheetViews>
  <sheetFormatPr defaultRowHeight="12.75" x14ac:dyDescent="0.2"/>
  <cols>
    <col min="1" max="1" width="40.85546875" bestFit="1" customWidth="1"/>
    <col min="2" max="2" width="20.28515625" bestFit="1" customWidth="1"/>
    <col min="3" max="3" width="23.85546875" bestFit="1" customWidth="1"/>
    <col min="4" max="4" width="22.28515625" bestFit="1" customWidth="1"/>
    <col min="5" max="5" width="11.85546875" style="17" bestFit="1" customWidth="1"/>
    <col min="6" max="6" width="12.28515625" style="17" bestFit="1" customWidth="1"/>
    <col min="7" max="7" width="21.85546875" bestFit="1" customWidth="1"/>
    <col min="8" max="8" width="20.7109375" customWidth="1"/>
  </cols>
  <sheetData>
    <row r="1" spans="1:7" x14ac:dyDescent="0.2">
      <c r="A1" s="18" t="s">
        <v>57</v>
      </c>
      <c r="B1" s="18" t="s">
        <v>84</v>
      </c>
      <c r="C1" s="18" t="s">
        <v>85</v>
      </c>
      <c r="D1" s="18" t="s">
        <v>86</v>
      </c>
      <c r="E1" s="17" t="s">
        <v>43</v>
      </c>
      <c r="F1" t="s">
        <v>44</v>
      </c>
      <c r="G1" t="s">
        <v>42</v>
      </c>
    </row>
    <row r="2" spans="1:7" x14ac:dyDescent="0.2">
      <c r="A2" s="17" t="str">
        <f t="shared" ref="A2:A35" si="0">F2&amp;" "&amp;G2&amp;" | Vendor #"&amp;E2</f>
        <v>SUZY AXELSON | Vendor #</v>
      </c>
      <c r="B2" s="17" t="str">
        <f t="shared" ref="B2:B35" si="1">PROPER(F2&amp;" "&amp;G2&amp;" ")</f>
        <v xml:space="preserve">Suzy Axelson </v>
      </c>
      <c r="C2" s="17" t="s">
        <v>87</v>
      </c>
      <c r="D2" s="17" t="s">
        <v>88</v>
      </c>
      <c r="F2" s="16" t="s">
        <v>46</v>
      </c>
      <c r="G2" s="16" t="s">
        <v>45</v>
      </c>
    </row>
    <row r="3" spans="1:7" x14ac:dyDescent="0.2">
      <c r="A3" s="17" t="str">
        <f t="shared" si="0"/>
        <v>REBECCA BAILEY | Vendor #346585</v>
      </c>
      <c r="B3" s="17" t="str">
        <f t="shared" si="1"/>
        <v xml:space="preserve">Rebecca Bailey </v>
      </c>
      <c r="C3" s="17" t="s">
        <v>89</v>
      </c>
      <c r="D3" s="17" t="s">
        <v>88</v>
      </c>
      <c r="E3" s="17" t="s">
        <v>11</v>
      </c>
      <c r="F3" t="s">
        <v>22</v>
      </c>
      <c r="G3" t="s">
        <v>21</v>
      </c>
    </row>
    <row r="4" spans="1:7" x14ac:dyDescent="0.2">
      <c r="A4" s="17" t="str">
        <f t="shared" si="0"/>
        <v>EILEEN BARRETT | Vendor #301842</v>
      </c>
      <c r="B4" s="17" t="str">
        <f t="shared" si="1"/>
        <v xml:space="preserve">Eileen Barrett </v>
      </c>
      <c r="C4" s="17" t="s">
        <v>91</v>
      </c>
      <c r="D4" s="17" t="s">
        <v>88</v>
      </c>
      <c r="E4" s="17" t="s">
        <v>81</v>
      </c>
      <c r="F4" t="s">
        <v>82</v>
      </c>
      <c r="G4" t="s">
        <v>83</v>
      </c>
    </row>
    <row r="5" spans="1:7" x14ac:dyDescent="0.2">
      <c r="A5" s="17" t="str">
        <f t="shared" si="0"/>
        <v>SUSAN BEAUREGARD | Vendor #302077</v>
      </c>
      <c r="B5" s="17" t="str">
        <f t="shared" si="1"/>
        <v xml:space="preserve">Susan Beauregard </v>
      </c>
      <c r="C5" s="17" t="s">
        <v>92</v>
      </c>
      <c r="D5" s="17" t="s">
        <v>93</v>
      </c>
      <c r="E5" s="17">
        <v>302077</v>
      </c>
      <c r="F5" s="16" t="s">
        <v>47</v>
      </c>
      <c r="G5" s="16" t="s">
        <v>54</v>
      </c>
    </row>
    <row r="6" spans="1:7" x14ac:dyDescent="0.2">
      <c r="A6" s="17" t="str">
        <f t="shared" si="0"/>
        <v>FRANCESCA BESTER | Vendor #</v>
      </c>
      <c r="B6" s="17" t="str">
        <f t="shared" si="1"/>
        <v xml:space="preserve">Francesca Bester </v>
      </c>
      <c r="C6" s="17" t="s">
        <v>116</v>
      </c>
      <c r="D6" s="17" t="s">
        <v>88</v>
      </c>
      <c r="F6" s="18" t="s">
        <v>114</v>
      </c>
      <c r="G6" s="16" t="s">
        <v>115</v>
      </c>
    </row>
    <row r="7" spans="1:7" x14ac:dyDescent="0.2">
      <c r="A7" s="17" t="str">
        <f t="shared" si="0"/>
        <v>KERI BRADEEN | Vendor #354330</v>
      </c>
      <c r="B7" s="17" t="str">
        <f t="shared" si="1"/>
        <v xml:space="preserve">Keri Bradeen </v>
      </c>
      <c r="C7" s="17" t="s">
        <v>142</v>
      </c>
      <c r="D7" s="17" t="s">
        <v>102</v>
      </c>
      <c r="E7" s="17">
        <v>354330</v>
      </c>
      <c r="F7" s="18" t="s">
        <v>140</v>
      </c>
      <c r="G7" s="16" t="s">
        <v>141</v>
      </c>
    </row>
    <row r="8" spans="1:7" x14ac:dyDescent="0.2">
      <c r="A8" s="17" t="str">
        <f t="shared" si="0"/>
        <v>MEAGHAN CLEMENTE | Vendor #352529</v>
      </c>
      <c r="B8" s="17" t="str">
        <f t="shared" si="1"/>
        <v xml:space="preserve">Meaghan Clemente </v>
      </c>
      <c r="C8" s="17" t="s">
        <v>95</v>
      </c>
      <c r="D8" s="17" t="s">
        <v>88</v>
      </c>
      <c r="E8" s="17">
        <v>352529</v>
      </c>
      <c r="F8" s="18" t="s">
        <v>78</v>
      </c>
      <c r="G8" s="16" t="s">
        <v>79</v>
      </c>
    </row>
    <row r="9" spans="1:7" x14ac:dyDescent="0.2">
      <c r="A9" s="17" t="str">
        <f t="shared" si="0"/>
        <v>DAWN COLFORD | Vendor #</v>
      </c>
      <c r="B9" s="17" t="str">
        <f t="shared" si="1"/>
        <v xml:space="preserve">Dawn Colford </v>
      </c>
      <c r="C9" s="17" t="s">
        <v>96</v>
      </c>
      <c r="D9" s="17" t="s">
        <v>97</v>
      </c>
      <c r="F9" s="16" t="s">
        <v>49</v>
      </c>
      <c r="G9" s="16" t="s">
        <v>48</v>
      </c>
    </row>
    <row r="10" spans="1:7" x14ac:dyDescent="0.2">
      <c r="A10" s="17" t="str">
        <f t="shared" si="0"/>
        <v>ASHLEY CRISTIANO | Vendor #355088</v>
      </c>
      <c r="B10" s="17" t="str">
        <f t="shared" si="1"/>
        <v xml:space="preserve">Ashley Cristiano </v>
      </c>
      <c r="C10" s="17" t="s">
        <v>150</v>
      </c>
      <c r="D10" s="17" t="s">
        <v>151</v>
      </c>
      <c r="E10" s="17">
        <v>355088</v>
      </c>
      <c r="F10" s="18" t="s">
        <v>38</v>
      </c>
      <c r="G10" s="16" t="s">
        <v>149</v>
      </c>
    </row>
    <row r="11" spans="1:7" x14ac:dyDescent="0.2">
      <c r="A11" s="17" t="str">
        <f t="shared" si="0"/>
        <v>LISA ENG | Vendor #341785</v>
      </c>
      <c r="B11" s="17" t="str">
        <f t="shared" si="1"/>
        <v xml:space="preserve">Lisa Eng </v>
      </c>
      <c r="C11" s="17" t="s">
        <v>98</v>
      </c>
      <c r="D11" s="17" t="s">
        <v>99</v>
      </c>
      <c r="E11" s="17" t="s">
        <v>12</v>
      </c>
      <c r="F11" t="s">
        <v>24</v>
      </c>
      <c r="G11" t="s">
        <v>23</v>
      </c>
    </row>
    <row r="12" spans="1:7" x14ac:dyDescent="0.2">
      <c r="A12" s="17" t="str">
        <f t="shared" si="0"/>
        <v>MICHELLE FILLEUL | Vendor #308232</v>
      </c>
      <c r="B12" s="17" t="str">
        <f t="shared" si="1"/>
        <v xml:space="preserve">Michelle Filleul </v>
      </c>
      <c r="C12" s="17" t="s">
        <v>100</v>
      </c>
      <c r="D12" s="17" t="s">
        <v>97</v>
      </c>
      <c r="E12" s="17" t="s">
        <v>13</v>
      </c>
      <c r="F12" t="s">
        <v>26</v>
      </c>
      <c r="G12" t="s">
        <v>25</v>
      </c>
    </row>
    <row r="13" spans="1:7" x14ac:dyDescent="0.2">
      <c r="A13" s="17" t="str">
        <f t="shared" si="0"/>
        <v>K GEOFFRION-SCANNELL | Vendor #349238</v>
      </c>
      <c r="B13" s="17" t="str">
        <f t="shared" si="1"/>
        <v xml:space="preserve">K Geoffrion-Scannell </v>
      </c>
      <c r="C13" s="17" t="s">
        <v>101</v>
      </c>
      <c r="D13" s="17" t="s">
        <v>90</v>
      </c>
      <c r="E13" s="17">
        <v>349238</v>
      </c>
      <c r="F13" s="16" t="s">
        <v>74</v>
      </c>
      <c r="G13" s="16" t="s">
        <v>69</v>
      </c>
    </row>
    <row r="14" spans="1:7" x14ac:dyDescent="0.2">
      <c r="A14" s="17" t="str">
        <f t="shared" si="0"/>
        <v>JOCELYN GOULD  | Vendor #351713</v>
      </c>
      <c r="B14" s="17" t="str">
        <f t="shared" si="1"/>
        <v xml:space="preserve">Jocelyn Gould  </v>
      </c>
      <c r="C14" s="17" t="s">
        <v>103</v>
      </c>
      <c r="D14" s="17" t="s">
        <v>102</v>
      </c>
      <c r="E14" s="17">
        <v>351713</v>
      </c>
      <c r="F14" s="18" t="s">
        <v>76</v>
      </c>
      <c r="G14" s="16" t="s">
        <v>77</v>
      </c>
    </row>
    <row r="15" spans="1:7" x14ac:dyDescent="0.2">
      <c r="A15" s="17" t="str">
        <f t="shared" si="0"/>
        <v>VALERIE GOULD-HEITHAUS | Vendor #349627</v>
      </c>
      <c r="B15" s="17" t="str">
        <f t="shared" si="1"/>
        <v xml:space="preserve">Valerie Gould-Heithaus </v>
      </c>
      <c r="C15" s="17" t="s">
        <v>127</v>
      </c>
      <c r="D15" s="17" t="s">
        <v>88</v>
      </c>
      <c r="E15" s="17">
        <v>349627</v>
      </c>
      <c r="F15" s="16" t="s">
        <v>51</v>
      </c>
      <c r="G15" s="16" t="s">
        <v>50</v>
      </c>
    </row>
    <row r="16" spans="1:7" x14ac:dyDescent="0.2">
      <c r="A16" s="17" t="str">
        <f t="shared" si="0"/>
        <v>LOUISE HETHERINGTON | Vendor #342516</v>
      </c>
      <c r="B16" s="17" t="str">
        <f t="shared" si="1"/>
        <v xml:space="preserve">Louise Hetherington </v>
      </c>
      <c r="C16" s="17" t="s">
        <v>104</v>
      </c>
      <c r="D16" s="17" t="s">
        <v>88</v>
      </c>
      <c r="E16" s="17" t="s">
        <v>14</v>
      </c>
      <c r="F16" t="s">
        <v>29</v>
      </c>
      <c r="G16" t="s">
        <v>28</v>
      </c>
    </row>
    <row r="17" spans="1:7" x14ac:dyDescent="0.2">
      <c r="A17" s="17" t="str">
        <f t="shared" si="0"/>
        <v>ANDREA HOGAN | Vendor #344600</v>
      </c>
      <c r="B17" s="17" t="str">
        <f t="shared" si="1"/>
        <v xml:space="preserve">Andrea Hogan </v>
      </c>
      <c r="C17" s="17" t="s">
        <v>105</v>
      </c>
      <c r="D17" s="17" t="s">
        <v>88</v>
      </c>
      <c r="E17" s="17" t="s">
        <v>15</v>
      </c>
      <c r="F17" t="s">
        <v>27</v>
      </c>
      <c r="G17" t="s">
        <v>30</v>
      </c>
    </row>
    <row r="18" spans="1:7" x14ac:dyDescent="0.2">
      <c r="A18" s="17" t="str">
        <f t="shared" si="0"/>
        <v>SARA KELSO | Vendor #344860</v>
      </c>
      <c r="B18" s="17" t="str">
        <f t="shared" si="1"/>
        <v xml:space="preserve">Sara Kelso </v>
      </c>
      <c r="C18" s="17" t="s">
        <v>134</v>
      </c>
      <c r="D18" s="17" t="s">
        <v>135</v>
      </c>
      <c r="E18" s="17">
        <v>344860</v>
      </c>
      <c r="F18" s="18" t="s">
        <v>132</v>
      </c>
      <c r="G18" s="16" t="s">
        <v>133</v>
      </c>
    </row>
    <row r="19" spans="1:7" x14ac:dyDescent="0.2">
      <c r="A19" s="17" t="str">
        <f t="shared" si="0"/>
        <v>ALISSA LANDAU | Vendor #</v>
      </c>
      <c r="B19" s="17" t="str">
        <f t="shared" si="1"/>
        <v xml:space="preserve">Alissa Landau </v>
      </c>
      <c r="C19" s="17" t="s">
        <v>125</v>
      </c>
      <c r="D19" s="17" t="s">
        <v>126</v>
      </c>
      <c r="F19" s="18" t="s">
        <v>123</v>
      </c>
      <c r="G19" s="16" t="s">
        <v>124</v>
      </c>
    </row>
    <row r="20" spans="1:7" x14ac:dyDescent="0.2">
      <c r="A20" s="17" t="str">
        <f t="shared" si="0"/>
        <v>AMY LANNON | Vendor #312833</v>
      </c>
      <c r="B20" s="17" t="str">
        <f t="shared" si="1"/>
        <v xml:space="preserve">Amy Lannon </v>
      </c>
      <c r="C20" s="17" t="s">
        <v>106</v>
      </c>
      <c r="D20" s="17" t="s">
        <v>88</v>
      </c>
      <c r="E20" s="17" t="s">
        <v>16</v>
      </c>
      <c r="F20" t="s">
        <v>32</v>
      </c>
      <c r="G20" t="s">
        <v>31</v>
      </c>
    </row>
    <row r="21" spans="1:7" x14ac:dyDescent="0.2">
      <c r="A21" s="17" t="str">
        <f t="shared" si="0"/>
        <v>LUCY LEE | Vendor #354559</v>
      </c>
      <c r="B21" s="17" t="str">
        <f t="shared" si="1"/>
        <v xml:space="preserve">Lucy Lee </v>
      </c>
      <c r="C21" s="17" t="s">
        <v>145</v>
      </c>
      <c r="D21" s="17" t="s">
        <v>146</v>
      </c>
      <c r="E21" s="17">
        <v>354559</v>
      </c>
      <c r="F21" s="18" t="s">
        <v>143</v>
      </c>
      <c r="G21" s="16" t="s">
        <v>144</v>
      </c>
    </row>
    <row r="22" spans="1:7" x14ac:dyDescent="0.2">
      <c r="A22" s="17" t="str">
        <f t="shared" si="0"/>
        <v>CAROL MACOMBER | Vendor #344419</v>
      </c>
      <c r="B22" s="17" t="str">
        <f t="shared" si="1"/>
        <v xml:space="preserve">Carol Macomber </v>
      </c>
      <c r="C22" s="17" t="s">
        <v>107</v>
      </c>
      <c r="D22" s="17" t="s">
        <v>88</v>
      </c>
      <c r="E22" s="17" t="s">
        <v>17</v>
      </c>
      <c r="F22" t="s">
        <v>34</v>
      </c>
      <c r="G22" t="s">
        <v>33</v>
      </c>
    </row>
    <row r="23" spans="1:7" x14ac:dyDescent="0.2">
      <c r="A23" s="18" t="str">
        <f t="shared" si="0"/>
        <v>LINDSAY MANCUSO | Vendor #</v>
      </c>
      <c r="B23" s="17" t="str">
        <f t="shared" si="1"/>
        <v xml:space="preserve">Lindsay Mancuso </v>
      </c>
      <c r="C23" s="18" t="s">
        <v>108</v>
      </c>
      <c r="D23" s="18" t="s">
        <v>88</v>
      </c>
      <c r="F23" s="18" t="s">
        <v>72</v>
      </c>
      <c r="G23" s="16" t="s">
        <v>73</v>
      </c>
    </row>
    <row r="24" spans="1:7" x14ac:dyDescent="0.2">
      <c r="A24" s="18" t="str">
        <f t="shared" si="0"/>
        <v>MEGHAN MCCABE | Vendor #350505</v>
      </c>
      <c r="B24" s="17" t="str">
        <f t="shared" si="1"/>
        <v xml:space="preserve">Meghan Mccabe </v>
      </c>
      <c r="C24" s="18" t="s">
        <v>159</v>
      </c>
      <c r="D24" s="18" t="s">
        <v>160</v>
      </c>
      <c r="E24" s="17">
        <v>350505</v>
      </c>
      <c r="F24" s="18" t="s">
        <v>70</v>
      </c>
      <c r="G24" s="16" t="s">
        <v>71</v>
      </c>
    </row>
    <row r="25" spans="1:7" x14ac:dyDescent="0.2">
      <c r="A25" s="17" t="str">
        <f t="shared" si="0"/>
        <v>OLIVIA MCELWAIN | Vendor #347330</v>
      </c>
      <c r="B25" s="17" t="str">
        <f t="shared" si="1"/>
        <v xml:space="preserve">Olivia Mcelwain </v>
      </c>
      <c r="C25" s="17" t="s">
        <v>136</v>
      </c>
      <c r="D25" s="17" t="s">
        <v>137</v>
      </c>
      <c r="E25" s="17">
        <v>347330</v>
      </c>
      <c r="F25" t="s">
        <v>67</v>
      </c>
      <c r="G25" t="s">
        <v>68</v>
      </c>
    </row>
    <row r="26" spans="1:7" x14ac:dyDescent="0.2">
      <c r="A26" s="17" t="str">
        <f t="shared" si="0"/>
        <v>JAMIE PENNEY | Vendor #318758</v>
      </c>
      <c r="B26" s="17" t="str">
        <f t="shared" si="1"/>
        <v xml:space="preserve">Jamie Penney </v>
      </c>
      <c r="C26" s="17" t="s">
        <v>109</v>
      </c>
      <c r="D26" s="17" t="s">
        <v>90</v>
      </c>
      <c r="E26" s="17" t="s">
        <v>18</v>
      </c>
      <c r="F26" t="s">
        <v>37</v>
      </c>
      <c r="G26" t="s">
        <v>36</v>
      </c>
    </row>
    <row r="27" spans="1:7" x14ac:dyDescent="0.2">
      <c r="A27" s="17" t="str">
        <f t="shared" si="0"/>
        <v>ALBERT PLESS | Vendor #353795</v>
      </c>
      <c r="B27" s="17" t="str">
        <f t="shared" si="1"/>
        <v xml:space="preserve">Albert Pless </v>
      </c>
      <c r="C27" s="17" t="s">
        <v>130</v>
      </c>
      <c r="D27" s="17" t="s">
        <v>131</v>
      </c>
      <c r="E27" s="17">
        <v>353795</v>
      </c>
      <c r="F27" s="18" t="s">
        <v>128</v>
      </c>
      <c r="G27" s="16" t="s">
        <v>129</v>
      </c>
    </row>
    <row r="28" spans="1:7" x14ac:dyDescent="0.2">
      <c r="A28" s="17" t="str">
        <f t="shared" si="0"/>
        <v>LAURA RICHARDS | Vendor #</v>
      </c>
      <c r="B28" s="17" t="str">
        <f t="shared" si="1"/>
        <v xml:space="preserve">Laura Richards </v>
      </c>
      <c r="C28" s="17" t="s">
        <v>119</v>
      </c>
      <c r="D28" s="17" t="s">
        <v>88</v>
      </c>
      <c r="F28" s="18" t="s">
        <v>117</v>
      </c>
      <c r="G28" s="16" t="s">
        <v>118</v>
      </c>
    </row>
    <row r="29" spans="1:7" x14ac:dyDescent="0.2">
      <c r="A29" s="17" t="str">
        <f t="shared" si="0"/>
        <v>CHEYENNE SMITH | Vendor #</v>
      </c>
      <c r="B29" s="17" t="str">
        <f t="shared" si="1"/>
        <v xml:space="preserve">Cheyenne Smith </v>
      </c>
      <c r="C29" s="17" t="s">
        <v>154</v>
      </c>
      <c r="D29" s="17" t="s">
        <v>155</v>
      </c>
      <c r="F29" s="18" t="s">
        <v>152</v>
      </c>
      <c r="G29" s="16" t="s">
        <v>153</v>
      </c>
    </row>
    <row r="30" spans="1:7" x14ac:dyDescent="0.2">
      <c r="A30" s="17" t="str">
        <f t="shared" si="0"/>
        <v>DINA  SNOOK | Vendor #352761</v>
      </c>
      <c r="B30" s="17" t="str">
        <f t="shared" si="1"/>
        <v xml:space="preserve">Dina  Snook </v>
      </c>
      <c r="C30" s="17" t="s">
        <v>122</v>
      </c>
      <c r="D30" s="17" t="s">
        <v>102</v>
      </c>
      <c r="E30" s="17">
        <v>352761</v>
      </c>
      <c r="F30" s="18" t="s">
        <v>120</v>
      </c>
      <c r="G30" s="16" t="s">
        <v>121</v>
      </c>
    </row>
    <row r="31" spans="1:7" x14ac:dyDescent="0.2">
      <c r="A31" s="17" t="str">
        <f t="shared" si="0"/>
        <v>JUDY TERRAZANO | Vendor #</v>
      </c>
      <c r="B31" s="17" t="str">
        <f t="shared" si="1"/>
        <v xml:space="preserve">Judy Terrazano </v>
      </c>
      <c r="C31" s="17" t="s">
        <v>110</v>
      </c>
      <c r="D31" s="17" t="s">
        <v>99</v>
      </c>
      <c r="F31" s="16" t="s">
        <v>35</v>
      </c>
      <c r="G31" s="16" t="s">
        <v>55</v>
      </c>
    </row>
    <row r="32" spans="1:7" x14ac:dyDescent="0.2">
      <c r="A32" s="17" t="str">
        <f t="shared" si="0"/>
        <v>SAM TINCLER | Vendor #</v>
      </c>
      <c r="B32" s="17" t="str">
        <f t="shared" si="1"/>
        <v xml:space="preserve">Sam Tincler </v>
      </c>
      <c r="C32" s="17" t="s">
        <v>157</v>
      </c>
      <c r="D32" s="17" t="s">
        <v>158</v>
      </c>
      <c r="F32" s="16" t="s">
        <v>147</v>
      </c>
      <c r="G32" s="16" t="s">
        <v>148</v>
      </c>
    </row>
    <row r="33" spans="1:7" x14ac:dyDescent="0.2">
      <c r="A33" s="17" t="str">
        <f t="shared" si="0"/>
        <v>MEGAN WHITE | Vendor #342990</v>
      </c>
      <c r="B33" s="17" t="str">
        <f t="shared" si="1"/>
        <v xml:space="preserve">Megan White </v>
      </c>
      <c r="C33" s="17" t="s">
        <v>111</v>
      </c>
      <c r="D33" s="17" t="s">
        <v>94</v>
      </c>
      <c r="E33" s="17" t="s">
        <v>19</v>
      </c>
      <c r="F33" t="s">
        <v>40</v>
      </c>
      <c r="G33" t="s">
        <v>39</v>
      </c>
    </row>
    <row r="34" spans="1:7" x14ac:dyDescent="0.2">
      <c r="A34" s="17" t="str">
        <f t="shared" si="0"/>
        <v>CATE ZANNINO | Vendor #345985</v>
      </c>
      <c r="B34" s="17" t="str">
        <f t="shared" si="1"/>
        <v xml:space="preserve">Cate Zannino </v>
      </c>
      <c r="C34" s="17" t="s">
        <v>112</v>
      </c>
      <c r="D34" s="17" t="s">
        <v>88</v>
      </c>
      <c r="E34" s="17" t="s">
        <v>20</v>
      </c>
      <c r="F34" s="16" t="s">
        <v>56</v>
      </c>
      <c r="G34" t="s">
        <v>41</v>
      </c>
    </row>
    <row r="35" spans="1:7" x14ac:dyDescent="0.2">
      <c r="A35" s="17" t="str">
        <f t="shared" si="0"/>
        <v>DESIREE ZICKO | Vendor #347304</v>
      </c>
      <c r="B35" s="17" t="str">
        <f t="shared" si="1"/>
        <v xml:space="preserve">Desiree Zicko </v>
      </c>
      <c r="C35" s="17" t="s">
        <v>113</v>
      </c>
      <c r="D35" s="17" t="s">
        <v>88</v>
      </c>
      <c r="E35" s="17">
        <v>347304</v>
      </c>
      <c r="F35" s="16" t="s">
        <v>53</v>
      </c>
      <c r="G35" s="16" t="s">
        <v>52</v>
      </c>
    </row>
    <row r="36" spans="1:7" x14ac:dyDescent="0.2">
      <c r="A36" s="17" t="str">
        <f t="shared" ref="A36:A39" si="2">F36&amp;" "&amp;G36&amp;" | Vendor #"&amp;E36</f>
        <v xml:space="preserve">  | Vendor #</v>
      </c>
      <c r="B36" s="17" t="str">
        <f t="shared" ref="B36:B38" si="3">PROPER(F36&amp;" "&amp;G36&amp;" ")</f>
        <v xml:space="preserve">  </v>
      </c>
      <c r="C36" s="17"/>
      <c r="D36" s="17"/>
      <c r="F36" s="18"/>
      <c r="G36" s="16"/>
    </row>
    <row r="37" spans="1:7" x14ac:dyDescent="0.2">
      <c r="A37" s="17" t="str">
        <f t="shared" si="2"/>
        <v xml:space="preserve">  | Vendor #</v>
      </c>
      <c r="B37" s="17" t="str">
        <f t="shared" si="3"/>
        <v xml:space="preserve">  </v>
      </c>
      <c r="C37" s="17"/>
      <c r="D37" s="17"/>
      <c r="F37" s="18"/>
      <c r="G37" s="16"/>
    </row>
    <row r="38" spans="1:7" x14ac:dyDescent="0.2">
      <c r="A38" s="17" t="str">
        <f t="shared" si="2"/>
        <v xml:space="preserve">  | Vendor #</v>
      </c>
      <c r="B38" s="17" t="str">
        <f t="shared" si="3"/>
        <v xml:space="preserve">  </v>
      </c>
      <c r="C38" s="17"/>
      <c r="D38" s="17"/>
      <c r="F38" s="18"/>
      <c r="G38" s="16"/>
    </row>
    <row r="39" spans="1:7" x14ac:dyDescent="0.2">
      <c r="A39" s="17" t="str">
        <f t="shared" si="2"/>
        <v xml:space="preserve">  | Vendor #</v>
      </c>
      <c r="B39" s="17"/>
      <c r="C39" s="17"/>
      <c r="D39" s="17"/>
      <c r="F39" s="16"/>
      <c r="G39" s="16"/>
    </row>
    <row r="40" spans="1:7" x14ac:dyDescent="0.2">
      <c r="A40" s="17" t="s">
        <v>80</v>
      </c>
      <c r="B40" s="17"/>
      <c r="C40" s="17"/>
      <c r="D40" s="17"/>
      <c r="F40" s="18"/>
      <c r="G40" s="38">
        <f>SUBTOTAL(103,Table1[Last])</f>
        <v>34</v>
      </c>
    </row>
  </sheetData>
  <pageMargins left="0.7" right="0.7" top="0.75" bottom="0.75" header="0.3" footer="0.3"/>
  <pageSetup scale="8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TRAVEL-EXPENSE</vt:lpstr>
      <vt:lpstr>Data Sheet</vt:lpstr>
    </vt:vector>
  </TitlesOfParts>
  <Company>Reading Police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Clemente, Meaghan</cp:lastModifiedBy>
  <cp:lastPrinted>2026-05-26T15:49:46Z</cp:lastPrinted>
  <dcterms:created xsi:type="dcterms:W3CDTF">2007-02-02T17:45:04Z</dcterms:created>
  <dcterms:modified xsi:type="dcterms:W3CDTF">2026-06-23T19:19:48Z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2026-03-23T16:37:56Z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8612203a-df55-41c1-88d4-2e68d52106f9</vt:lpwstr>
  </property>
  <property fmtid="{D5CDD505-2E9C-101B-9397-08002B2CF9AE}" pid="7" name="MSIP_Label_defa4170-0d19-0005-0004-bc88714345d2_ActionId">
    <vt:lpwstr>7b20dabb-e01e-4604-9444-ce2326403995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